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95" windowWidth="15480" windowHeight="9435" activeTab="1"/>
  </bookViews>
  <sheets>
    <sheet name="студенты" sheetId="1" r:id="rId1"/>
    <sheet name="жильцы" sheetId="2" r:id="rId2"/>
  </sheets>
  <definedNames>
    <definedName name="_xlnm.Print_Area" localSheetId="1">'жильцы'!$A$1:$F$58</definedName>
    <definedName name="_xlnm.Print_Area" localSheetId="0">'студенты'!$A$1:$F$27</definedName>
  </definedNames>
  <calcPr fullCalcOnLoad="1"/>
</workbook>
</file>

<file path=xl/sharedStrings.xml><?xml version="1.0" encoding="utf-8"?>
<sst xmlns="http://schemas.openxmlformats.org/spreadsheetml/2006/main" count="150" uniqueCount="75">
  <si>
    <t>Плата за содержание жилого помещения</t>
  </si>
  <si>
    <t>Плата за текущий ремонт жилого помещения</t>
  </si>
  <si>
    <t>г.Пермь, Калинина, 25</t>
  </si>
  <si>
    <t>Тариф на человека в месяц, руб</t>
  </si>
  <si>
    <t>Стоимость 1 куб.м., руб</t>
  </si>
  <si>
    <t>Газоснабжение</t>
  </si>
  <si>
    <t xml:space="preserve">Электроснабжение </t>
  </si>
  <si>
    <t>Норматив потребления в месяц, кВтч/1 человека в месяц</t>
  </si>
  <si>
    <t>Наименование расходов</t>
  </si>
  <si>
    <t>2 чел. в комнате</t>
  </si>
  <si>
    <t>3 чел. в комнате</t>
  </si>
  <si>
    <t>4 чел. в комнате</t>
  </si>
  <si>
    <t>5 чел. в комнате</t>
  </si>
  <si>
    <t>1 чел. в комнате</t>
  </si>
  <si>
    <t>#</t>
  </si>
  <si>
    <t>Нормативно правовой акт - основание</t>
  </si>
  <si>
    <t>Расчет-обоснование</t>
  </si>
  <si>
    <t>По нормативу - 1 ставка коменданта на 200 проживающих.
Затраты на ФОТ коменданта - 6284,1 рублей в месяц.
В расчете на 1 проживающего - 31,42 рублей в месяц.</t>
  </si>
  <si>
    <t>Плата за услуги коменданта</t>
  </si>
  <si>
    <t>Плата за услуги паспортиста</t>
  </si>
  <si>
    <t>По нормативу - 1 ставка паспортиста на 200 проживающих.
Затраты на ФОТ паспортиста - 6284,1 рублей в месяц.
В расчете на 1 проживающего - 31,42 рублей в месяц.</t>
  </si>
  <si>
    <t>Плата за услуги воспитателя</t>
  </si>
  <si>
    <t>По нормативу - 1 ставка воспитателя на 75 проживающих, и 1 ставка дежурного воспитателя на 150 проживающих.
Затраты на ФОТ воспитателя - 7245 рублей в месяц.
В расчете на 1 проживающего - 144,9 рублей в месяц.</t>
  </si>
  <si>
    <t>Плата за услуги кастелянщши</t>
  </si>
  <si>
    <t>По нормативу - 1 ставка кастелянши на 200 проживающих.
Затраты на ФОТ кастелянши - 6284,1 рублей в месяц.
В расчете на 1 проживающего - 31,42 рублей в месяц.</t>
  </si>
  <si>
    <t>Плата за услуги охраны</t>
  </si>
  <si>
    <t>В среднем в месяце 730 часов. Расчетная стоимость услуг охраны - 67 руб/час. За месяц стоимость равна - 48910 рублей. Тариф считается из расчета на 1 проживающего.</t>
  </si>
  <si>
    <t>Среднее количество проживающих в общежитии (жилая площадь здания / 6 кв.м.)</t>
  </si>
  <si>
    <t>Калькуляция дополнительной ежемесячной оплаты за место (комнату) в общежитии для лиц, нуждающихся в предоставлении дополнительных образовательных услуг, оказываемых вне госзадания</t>
  </si>
  <si>
    <t>Плата за услуги клининга</t>
  </si>
  <si>
    <t>Нормативы/тарифы</t>
  </si>
  <si>
    <t>Местоположение объекта                                               .</t>
  </si>
  <si>
    <t>Местоположение объекта                                             .</t>
  </si>
  <si>
    <t>Норматив</t>
  </si>
  <si>
    <t>Холодное водоснабжение</t>
  </si>
  <si>
    <t>Водоотведение</t>
  </si>
  <si>
    <t>Решение Совета депутатов Тохтуевского сельского поселения №98 от 24.12.2009</t>
  </si>
  <si>
    <t>Норматив потребления в мес, куб.м.</t>
  </si>
  <si>
    <t>Стоимость 1 Гкал, руб.</t>
  </si>
  <si>
    <t>руб/1 кв.м. общей площади жилья</t>
  </si>
  <si>
    <t>Норматив потребления в месяц, Гкал/1 куб.м.</t>
  </si>
  <si>
    <t>Стоимость 1 Гкал, руб</t>
  </si>
  <si>
    <t>Постановление Правительства Пермского края №699-п от 22.08.2012</t>
  </si>
  <si>
    <t>При наличии общедомовых и/или индивидуальных приборов учета начисление проживающим платы за пользование жилыми помещениями общежитий происходит исходя из фактически потребленного объема коммунальных услуг.</t>
  </si>
  <si>
    <t>При отсутствии общедомовых и/или индивидуальных приборов учета начисление проживающим платы за пользование жилыми помещениями общежитий происходит исходя из установленных данным приложением нормативов потребления коммунальных услуг.</t>
  </si>
  <si>
    <t>Тепловая энергия</t>
  </si>
  <si>
    <t>Тепловая энергия (ГВС)</t>
  </si>
  <si>
    <t>Стоимость 1 кВтч, руб. сельск. население  пункты с общ.учетом по двум зонам суток пиковая зона</t>
  </si>
  <si>
    <t>Стоимость 1 кВтч, руб. сельск. население  пункты с общ.учетом по двум зонам суток ночная зона</t>
  </si>
  <si>
    <t>Постановление Правительства Пермского края № 648-п от 17.09.15</t>
  </si>
  <si>
    <t>Постановление Правительства Российской федерации № 306 от 23.05.2006 (п.25 в ред. Постановление ПравительстваРФ №129 от 14.02.15 )</t>
  </si>
  <si>
    <t>Размер оплаты по тарифам ЖКХ с. Тохтуева за проживание в общежитиях лиц, не являющихся обучающимися образовательных учреждений СПО</t>
  </si>
  <si>
    <t>с. Тохтуева, ул. Студенческая, 2</t>
  </si>
  <si>
    <t>Стоимость 1 кг, руб.</t>
  </si>
  <si>
    <t>Услуга по обращению с ТКО</t>
  </si>
  <si>
    <t>Норматив потребления на человека в месяц, кг</t>
  </si>
  <si>
    <t>Тариф на человека в месяц, руб.</t>
  </si>
  <si>
    <t>Решение Совета депутатов Тохтуевского сельского поселения № 402 от 30.01.2013</t>
  </si>
  <si>
    <t xml:space="preserve">Постановление Правительства Пермского края № 648-п от 17.09.15 </t>
  </si>
  <si>
    <t>Постановление МТРиЭ  Пермского края № 1-г от 19.06.2019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</si>
  <si>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</si>
  <si>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>к приказу № ___________</t>
  </si>
  <si>
    <t>Постановление Министерства ТРЭ Пермского края №130-в от 30.09.2020 (приложение № 5 к постановлению)</t>
  </si>
  <si>
    <t>Постановление Министерства ТРЭ Пермского края №130-в от 30.09.2020 ( приложение № 5 к постановлению)</t>
  </si>
  <si>
    <t>с 01.01.2021 по 30.06.2021</t>
  </si>
  <si>
    <t>с 01.07.2021</t>
  </si>
  <si>
    <t>Постановление РСТ Пермского края № 30-э от 18.12.2020</t>
  </si>
  <si>
    <t>Размер тарифов на коммунальные услуги в общежитии с. Тохтуева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</si>
  <si>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Постановление Министерства тарифного регулирования и энергетики Пермского края от 18 ноября 2020 г. N 202-т</t>
  </si>
  <si>
    <t>Приказ Региональной службы по тарифам Пермского края от 20 июля 2018 г. N СЭД-46-04-02-97</t>
  </si>
  <si>
    <t>Постановление Министерство ТРЭ Пермского края № 266-т от 16.12.2020</t>
  </si>
  <si>
    <t>Постановление Министерства тарифного регулирования и энергетики Пермского края от 20 декабря 2020 г. N 38-о, от 24.07.2021 № 10-О</t>
  </si>
  <si>
    <t>Приложение № 17</t>
  </si>
  <si>
    <t>Приложение № 18</t>
  </si>
  <si>
    <t xml:space="preserve">к приказу № 01-04-99 от 23.08.2021 г.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</si>
</sst>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2</xdr:col>
      <xdr:colOff>2171700</xdr:colOff>
      <xdr:row>6</xdr:row>
      <xdr:rowOff>552450</xdr:rowOff>
    </xdr:to>
    <xdr:sp>
      <xdr:nvSpPr>
        <xdr:cNvPr id="1" name="Line 2"/>
        <xdr:cNvSpPr>
          <a:spLocks/>
        </xdr:cNvSpPr>
      </xdr:nvSpPr>
      <xdr:spPr>
        <a:xfrm>
          <a:off x="2495550" y="1257300"/>
          <a:ext cx="40576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2</xdr:col>
      <xdr:colOff>1257300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>
          <a:off x="2495550" y="565785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2</xdr:col>
      <xdr:colOff>2171700</xdr:colOff>
      <xdr:row>6</xdr:row>
      <xdr:rowOff>638175</xdr:rowOff>
    </xdr:to>
    <xdr:sp>
      <xdr:nvSpPr>
        <xdr:cNvPr id="1" name="Line 2"/>
        <xdr:cNvSpPr>
          <a:spLocks/>
        </xdr:cNvSpPr>
      </xdr:nvSpPr>
      <xdr:spPr>
        <a:xfrm>
          <a:off x="3295650" y="1409700"/>
          <a:ext cx="40576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9525</xdr:rowOff>
    </xdr:from>
    <xdr:to>
      <xdr:col>2</xdr:col>
      <xdr:colOff>1257300</xdr:colOff>
      <xdr:row>46</xdr:row>
      <xdr:rowOff>0</xdr:rowOff>
    </xdr:to>
    <xdr:sp>
      <xdr:nvSpPr>
        <xdr:cNvPr id="2" name="Line 3"/>
        <xdr:cNvSpPr>
          <a:spLocks/>
        </xdr:cNvSpPr>
      </xdr:nvSpPr>
      <xdr:spPr>
        <a:xfrm>
          <a:off x="3295650" y="1733550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0" zoomScaleNormal="80" zoomScaleSheetLayoutView="100" workbookViewId="0" topLeftCell="A1">
      <selection activeCell="A25" sqref="A25:IV25"/>
    </sheetView>
  </sheetViews>
  <sheetFormatPr defaultColWidth="9.00390625" defaultRowHeight="12.75"/>
  <cols>
    <col min="1" max="1" width="32.625" style="1" customWidth="1"/>
    <col min="2" max="2" width="24.875" style="1" customWidth="1"/>
    <col min="3" max="3" width="28.625" style="1" customWidth="1"/>
    <col min="4" max="4" width="20.25390625" style="1" customWidth="1"/>
    <col min="5" max="5" width="24.25390625" style="1" customWidth="1"/>
    <col min="6" max="6" width="55.125" style="2" customWidth="1"/>
    <col min="7" max="7" width="9.125" style="1" customWidth="1"/>
    <col min="8" max="8" width="11.25390625" style="1" customWidth="1"/>
    <col min="9" max="9" width="10.25390625" style="1" customWidth="1"/>
    <col min="10" max="10" width="9.125" style="1" customWidth="1"/>
    <col min="11" max="11" width="11.25390625" style="1" customWidth="1"/>
    <col min="12" max="12" width="10.25390625" style="1" customWidth="1"/>
    <col min="13" max="16384" width="9.125" style="1" customWidth="1"/>
  </cols>
  <sheetData>
    <row r="1" s="3" customFormat="1" ht="16.5">
      <c r="F1" s="4" t="s">
        <v>72</v>
      </c>
    </row>
    <row r="2" s="3" customFormat="1" ht="16.5">
      <c r="F2" s="4" t="s">
        <v>61</v>
      </c>
    </row>
    <row r="3" spans="2:6" s="5" customFormat="1" ht="16.5">
      <c r="B3" s="6"/>
      <c r="C3" s="6"/>
      <c r="D3" s="6"/>
      <c r="E3" s="7"/>
      <c r="F3" s="6"/>
    </row>
    <row r="4" spans="1:7" s="3" customFormat="1" ht="36" customHeight="1">
      <c r="A4" s="61" t="s">
        <v>67</v>
      </c>
      <c r="B4" s="61"/>
      <c r="C4" s="61"/>
      <c r="D4" s="61"/>
      <c r="E4" s="61"/>
      <c r="F4" s="61"/>
      <c r="G4" s="18"/>
    </row>
    <row r="5" spans="1:7" s="3" customFormat="1" ht="12.75" customHeight="1">
      <c r="A5" s="61"/>
      <c r="B5" s="61"/>
      <c r="C5" s="61"/>
      <c r="D5" s="61"/>
      <c r="E5" s="61"/>
      <c r="F5" s="61"/>
      <c r="G5" s="61"/>
    </row>
    <row r="6" spans="1:6" s="3" customFormat="1" ht="32.25" customHeight="1">
      <c r="A6" s="62" t="s">
        <v>8</v>
      </c>
      <c r="B6" s="64" t="s">
        <v>31</v>
      </c>
      <c r="C6" s="65"/>
      <c r="D6" s="70" t="s">
        <v>52</v>
      </c>
      <c r="E6" s="70"/>
      <c r="F6" s="66" t="s">
        <v>15</v>
      </c>
    </row>
    <row r="7" spans="1:6" s="3" customFormat="1" ht="43.5" customHeight="1">
      <c r="A7" s="63"/>
      <c r="B7" s="68" t="s">
        <v>30</v>
      </c>
      <c r="C7" s="69"/>
      <c r="D7" s="30" t="s">
        <v>64</v>
      </c>
      <c r="E7" s="30" t="s">
        <v>65</v>
      </c>
      <c r="F7" s="67"/>
    </row>
    <row r="8" spans="1:7" s="3" customFormat="1" ht="57" customHeight="1">
      <c r="A8" s="17" t="s">
        <v>34</v>
      </c>
      <c r="B8" s="40" t="s">
        <v>4</v>
      </c>
      <c r="C8" s="41"/>
      <c r="D8" s="23">
        <v>37.74</v>
      </c>
      <c r="E8" s="12">
        <v>39.21</v>
      </c>
      <c r="F8" s="10" t="s">
        <v>62</v>
      </c>
      <c r="G8" s="25"/>
    </row>
    <row r="9" spans="1:7" s="3" customFormat="1" ht="53.25" customHeight="1">
      <c r="A9" s="17" t="s">
        <v>35</v>
      </c>
      <c r="B9" s="40" t="s">
        <v>4</v>
      </c>
      <c r="C9" s="41"/>
      <c r="D9" s="23">
        <v>38.59</v>
      </c>
      <c r="E9" s="12">
        <v>39.77</v>
      </c>
      <c r="F9" s="10" t="s">
        <v>63</v>
      </c>
      <c r="G9" s="25"/>
    </row>
    <row r="10" spans="1:6" s="3" customFormat="1" ht="54.75" customHeight="1">
      <c r="A10" s="31" t="s">
        <v>45</v>
      </c>
      <c r="B10" s="40" t="s">
        <v>38</v>
      </c>
      <c r="C10" s="41"/>
      <c r="D10" s="32">
        <v>1581.84</v>
      </c>
      <c r="E10" s="33">
        <v>1618.51</v>
      </c>
      <c r="F10" s="8" t="s">
        <v>68</v>
      </c>
    </row>
    <row r="11" spans="1:6" s="3" customFormat="1" ht="58.5" customHeight="1">
      <c r="A11" s="57" t="s">
        <v>6</v>
      </c>
      <c r="B11" s="40" t="s">
        <v>48</v>
      </c>
      <c r="C11" s="41"/>
      <c r="D11" s="12">
        <v>2</v>
      </c>
      <c r="E11" s="12">
        <v>2.1</v>
      </c>
      <c r="F11" s="10" t="s">
        <v>66</v>
      </c>
    </row>
    <row r="12" spans="1:6" s="3" customFormat="1" ht="48" customHeight="1">
      <c r="A12" s="58"/>
      <c r="B12" s="40" t="s">
        <v>47</v>
      </c>
      <c r="C12" s="41"/>
      <c r="D12" s="12">
        <v>3.12</v>
      </c>
      <c r="E12" s="12">
        <v>3.28</v>
      </c>
      <c r="F12" s="10" t="s">
        <v>66</v>
      </c>
    </row>
    <row r="13" spans="1:6" s="3" customFormat="1" ht="16.5" hidden="1">
      <c r="A13" s="5"/>
      <c r="B13" s="6"/>
      <c r="C13" s="6"/>
      <c r="D13" s="6"/>
      <c r="E13" s="16"/>
      <c r="F13" s="5"/>
    </row>
    <row r="14" s="3" customFormat="1" ht="16.5" hidden="1"/>
    <row r="15" spans="1:6" s="3" customFormat="1" ht="31.5" customHeight="1" hidden="1">
      <c r="A15" s="59" t="s">
        <v>28</v>
      </c>
      <c r="B15" s="60"/>
      <c r="C15" s="60"/>
      <c r="D15" s="60"/>
      <c r="E15" s="60"/>
      <c r="F15" s="60"/>
    </row>
    <row r="16" spans="1:6" s="3" customFormat="1" ht="106.5" customHeight="1" hidden="1">
      <c r="A16" s="47" t="s">
        <v>8</v>
      </c>
      <c r="B16" s="49" t="s">
        <v>32</v>
      </c>
      <c r="C16" s="50"/>
      <c r="D16" s="28"/>
      <c r="E16" s="51" t="s">
        <v>2</v>
      </c>
      <c r="F16" s="53" t="s">
        <v>16</v>
      </c>
    </row>
    <row r="17" spans="1:6" s="3" customFormat="1" ht="24" customHeight="1" hidden="1">
      <c r="A17" s="48"/>
      <c r="B17" s="55" t="s">
        <v>33</v>
      </c>
      <c r="C17" s="56"/>
      <c r="D17" s="29"/>
      <c r="E17" s="52"/>
      <c r="F17" s="54"/>
    </row>
    <row r="18" spans="1:6" s="3" customFormat="1" ht="99" hidden="1">
      <c r="A18" s="8" t="s">
        <v>18</v>
      </c>
      <c r="B18" s="40" t="s">
        <v>3</v>
      </c>
      <c r="C18" s="41"/>
      <c r="D18" s="26"/>
      <c r="E18" s="13">
        <v>31.42</v>
      </c>
      <c r="F18" s="8" t="s">
        <v>17</v>
      </c>
    </row>
    <row r="19" spans="1:6" s="3" customFormat="1" ht="99" hidden="1">
      <c r="A19" s="8" t="s">
        <v>19</v>
      </c>
      <c r="B19" s="40" t="s">
        <v>3</v>
      </c>
      <c r="C19" s="41"/>
      <c r="D19" s="26"/>
      <c r="E19" s="13">
        <v>31.42</v>
      </c>
      <c r="F19" s="8" t="s">
        <v>20</v>
      </c>
    </row>
    <row r="20" spans="1:6" s="3" customFormat="1" ht="115.5" hidden="1">
      <c r="A20" s="8" t="s">
        <v>21</v>
      </c>
      <c r="B20" s="40" t="s">
        <v>3</v>
      </c>
      <c r="C20" s="41"/>
      <c r="D20" s="26"/>
      <c r="E20" s="9">
        <v>144.9</v>
      </c>
      <c r="F20" s="8" t="s">
        <v>22</v>
      </c>
    </row>
    <row r="21" spans="1:6" s="3" customFormat="1" ht="99" hidden="1">
      <c r="A21" s="8" t="s">
        <v>23</v>
      </c>
      <c r="B21" s="40" t="s">
        <v>3</v>
      </c>
      <c r="C21" s="41"/>
      <c r="D21" s="26"/>
      <c r="E21" s="13">
        <v>31.42</v>
      </c>
      <c r="F21" s="8" t="s">
        <v>24</v>
      </c>
    </row>
    <row r="22" spans="1:6" s="3" customFormat="1" ht="31.5" customHeight="1" hidden="1">
      <c r="A22" s="43" t="s">
        <v>25</v>
      </c>
      <c r="B22" s="45" t="s">
        <v>27</v>
      </c>
      <c r="C22" s="46"/>
      <c r="D22" s="27"/>
      <c r="E22" s="13">
        <f>ROUND(1699/6,0)</f>
        <v>283</v>
      </c>
      <c r="F22" s="43" t="s">
        <v>26</v>
      </c>
    </row>
    <row r="23" spans="1:6" s="3" customFormat="1" ht="63" customHeight="1" hidden="1">
      <c r="A23" s="44"/>
      <c r="B23" s="45" t="s">
        <v>3</v>
      </c>
      <c r="C23" s="46"/>
      <c r="D23" s="27"/>
      <c r="E23" s="13">
        <f>ROUND(48910/E22,2)</f>
        <v>172.83</v>
      </c>
      <c r="F23" s="44"/>
    </row>
    <row r="24" spans="1:6" s="3" customFormat="1" ht="99" hidden="1">
      <c r="A24" s="8" t="s">
        <v>29</v>
      </c>
      <c r="B24" s="40" t="s">
        <v>3</v>
      </c>
      <c r="C24" s="41"/>
      <c r="D24" s="26"/>
      <c r="E24" s="13">
        <v>31.42</v>
      </c>
      <c r="F24" s="8" t="s">
        <v>24</v>
      </c>
    </row>
    <row r="25" s="3" customFormat="1" ht="16.5"/>
    <row r="26" spans="1:6" s="3" customFormat="1" ht="16.5">
      <c r="A26" s="42" t="s">
        <v>60</v>
      </c>
      <c r="B26" s="42"/>
      <c r="C26" s="42"/>
      <c r="D26" s="42"/>
      <c r="E26" s="42"/>
      <c r="F26" s="42"/>
    </row>
    <row r="27" spans="1:6" s="3" customFormat="1" ht="18" customHeight="1">
      <c r="A27" s="42"/>
      <c r="B27" s="42"/>
      <c r="C27" s="42"/>
      <c r="D27" s="42"/>
      <c r="E27" s="42"/>
      <c r="F27" s="42"/>
    </row>
  </sheetData>
  <sheetProtection/>
  <mergeCells count="29">
    <mergeCell ref="A15:F15"/>
    <mergeCell ref="B10:C10"/>
    <mergeCell ref="A4:F4"/>
    <mergeCell ref="A5:G5"/>
    <mergeCell ref="A6:A7"/>
    <mergeCell ref="B6:C6"/>
    <mergeCell ref="F6:F7"/>
    <mergeCell ref="B7:C7"/>
    <mergeCell ref="D6:E6"/>
    <mergeCell ref="A16:A17"/>
    <mergeCell ref="B16:C16"/>
    <mergeCell ref="E16:E17"/>
    <mergeCell ref="F16:F17"/>
    <mergeCell ref="B17:C17"/>
    <mergeCell ref="B8:C8"/>
    <mergeCell ref="B9:C9"/>
    <mergeCell ref="A11:A12"/>
    <mergeCell ref="B11:C11"/>
    <mergeCell ref="B12:C12"/>
    <mergeCell ref="B24:C24"/>
    <mergeCell ref="A26:F27"/>
    <mergeCell ref="B19:C19"/>
    <mergeCell ref="B20:C20"/>
    <mergeCell ref="B18:C18"/>
    <mergeCell ref="B21:C21"/>
    <mergeCell ref="A22:A23"/>
    <mergeCell ref="B22:C22"/>
    <mergeCell ref="F22:F23"/>
    <mergeCell ref="B23:C23"/>
  </mergeCells>
  <printOptions/>
  <pageMargins left="1.1811023622047245" right="0.3937007874015748" top="0.3937007874015748" bottom="0.3937007874015748" header="0.31496062992125984" footer="0.15748031496062992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80" zoomScaleNormal="80" zoomScaleSheetLayoutView="85" workbookViewId="0" topLeftCell="A1">
      <selection activeCell="F6" sqref="F6:F7"/>
    </sheetView>
  </sheetViews>
  <sheetFormatPr defaultColWidth="9.00390625" defaultRowHeight="12.75"/>
  <cols>
    <col min="1" max="1" width="43.125" style="1" customWidth="1"/>
    <col min="2" max="2" width="24.875" style="1" customWidth="1"/>
    <col min="3" max="3" width="28.625" style="1" customWidth="1"/>
    <col min="4" max="4" width="20.25390625" style="1" customWidth="1"/>
    <col min="5" max="5" width="17.875" style="1" customWidth="1"/>
    <col min="6" max="6" width="55.125" style="2" customWidth="1"/>
    <col min="7" max="7" width="9.125" style="1" customWidth="1"/>
    <col min="8" max="8" width="11.25390625" style="1" customWidth="1"/>
    <col min="9" max="9" width="10.25390625" style="1" customWidth="1"/>
    <col min="10" max="10" width="9.125" style="1" customWidth="1"/>
    <col min="11" max="11" width="11.25390625" style="1" customWidth="1"/>
    <col min="12" max="12" width="10.25390625" style="1" customWidth="1"/>
    <col min="13" max="16384" width="9.125" style="1" customWidth="1"/>
  </cols>
  <sheetData>
    <row r="1" s="3" customFormat="1" ht="16.5">
      <c r="F1" s="4" t="s">
        <v>73</v>
      </c>
    </row>
    <row r="2" s="3" customFormat="1" ht="16.5">
      <c r="F2" s="4" t="s">
        <v>74</v>
      </c>
    </row>
    <row r="3" spans="2:6" s="5" customFormat="1" ht="16.5">
      <c r="B3" s="6"/>
      <c r="C3" s="6"/>
      <c r="D3" s="6"/>
      <c r="E3" s="7"/>
      <c r="F3" s="6"/>
    </row>
    <row r="4" spans="1:7" s="3" customFormat="1" ht="48" customHeight="1">
      <c r="A4" s="61" t="s">
        <v>51</v>
      </c>
      <c r="B4" s="61"/>
      <c r="C4" s="61"/>
      <c r="D4" s="61"/>
      <c r="E4" s="61"/>
      <c r="F4" s="61"/>
      <c r="G4" s="18"/>
    </row>
    <row r="5" spans="1:7" s="3" customFormat="1" ht="12.75" customHeight="1">
      <c r="A5" s="61"/>
      <c r="B5" s="61"/>
      <c r="C5" s="61"/>
      <c r="D5" s="61"/>
      <c r="E5" s="61"/>
      <c r="F5" s="61"/>
      <c r="G5" s="61"/>
    </row>
    <row r="6" spans="1:6" s="3" customFormat="1" ht="47.25" customHeight="1">
      <c r="A6" s="62" t="s">
        <v>8</v>
      </c>
      <c r="B6" s="64" t="s">
        <v>31</v>
      </c>
      <c r="C6" s="65"/>
      <c r="D6" s="76" t="s">
        <v>52</v>
      </c>
      <c r="E6" s="77"/>
      <c r="F6" s="66" t="s">
        <v>15</v>
      </c>
    </row>
    <row r="7" spans="1:6" s="3" customFormat="1" ht="51" customHeight="1">
      <c r="A7" s="63"/>
      <c r="B7" s="68" t="s">
        <v>30</v>
      </c>
      <c r="C7" s="69"/>
      <c r="D7" s="30" t="s">
        <v>64</v>
      </c>
      <c r="E7" s="30" t="s">
        <v>65</v>
      </c>
      <c r="F7" s="67"/>
    </row>
    <row r="8" spans="1:6" s="3" customFormat="1" ht="38.25" customHeight="1">
      <c r="A8" s="17" t="s">
        <v>0</v>
      </c>
      <c r="B8" s="40" t="s">
        <v>39</v>
      </c>
      <c r="C8" s="41"/>
      <c r="D8" s="62">
        <f>8.25-1.5</f>
        <v>6.75</v>
      </c>
      <c r="E8" s="62">
        <f>8.25-1.5</f>
        <v>6.75</v>
      </c>
      <c r="F8" s="43" t="s">
        <v>57</v>
      </c>
    </row>
    <row r="9" spans="1:6" s="3" customFormat="1" ht="38.25" customHeight="1">
      <c r="A9" s="17" t="s">
        <v>1</v>
      </c>
      <c r="B9" s="40" t="s">
        <v>39</v>
      </c>
      <c r="C9" s="41"/>
      <c r="D9" s="63"/>
      <c r="E9" s="63"/>
      <c r="F9" s="44"/>
    </row>
    <row r="10" spans="1:7" s="3" customFormat="1" ht="54.75" customHeight="1">
      <c r="A10" s="57" t="s">
        <v>54</v>
      </c>
      <c r="B10" s="73" t="s">
        <v>55</v>
      </c>
      <c r="C10" s="73"/>
      <c r="D10" s="34">
        <f>54.93/12</f>
        <v>4.5775</v>
      </c>
      <c r="E10" s="34">
        <f>54.93/12</f>
        <v>4.5775</v>
      </c>
      <c r="F10" s="37" t="s">
        <v>69</v>
      </c>
      <c r="G10" s="19"/>
    </row>
    <row r="11" spans="1:7" s="3" customFormat="1" ht="51.75" customHeight="1">
      <c r="A11" s="72"/>
      <c r="B11" s="73" t="s">
        <v>53</v>
      </c>
      <c r="C11" s="73"/>
      <c r="D11" s="35">
        <f>5299.25/1000</f>
        <v>5.29925</v>
      </c>
      <c r="E11" s="35">
        <v>6.2</v>
      </c>
      <c r="F11" s="10" t="s">
        <v>71</v>
      </c>
      <c r="G11" s="19"/>
    </row>
    <row r="12" spans="1:7" s="3" customFormat="1" ht="38.25" customHeight="1">
      <c r="A12" s="58"/>
      <c r="B12" s="75" t="s">
        <v>56</v>
      </c>
      <c r="C12" s="75"/>
      <c r="D12" s="36">
        <f>D10*D11</f>
        <v>24.257316874999997</v>
      </c>
      <c r="E12" s="36">
        <f>E10*E11-0.01</f>
        <v>28.370499999999996</v>
      </c>
      <c r="F12" s="14" t="s">
        <v>14</v>
      </c>
      <c r="G12" s="20"/>
    </row>
    <row r="13" spans="1:7" s="3" customFormat="1" ht="49.5" customHeight="1">
      <c r="A13" s="71" t="s">
        <v>34</v>
      </c>
      <c r="B13" s="40" t="s">
        <v>37</v>
      </c>
      <c r="C13" s="41"/>
      <c r="D13" s="22">
        <v>2.377</v>
      </c>
      <c r="E13" s="22">
        <v>2.377</v>
      </c>
      <c r="F13" s="10" t="s">
        <v>58</v>
      </c>
      <c r="G13" s="11"/>
    </row>
    <row r="14" spans="1:7" s="3" customFormat="1" ht="53.25" customHeight="1">
      <c r="A14" s="71"/>
      <c r="B14" s="40" t="s">
        <v>4</v>
      </c>
      <c r="C14" s="41"/>
      <c r="D14" s="22">
        <v>42.98</v>
      </c>
      <c r="E14" s="22">
        <v>42.98</v>
      </c>
      <c r="F14" s="10" t="s">
        <v>62</v>
      </c>
      <c r="G14" s="25"/>
    </row>
    <row r="15" spans="1:6" s="3" customFormat="1" ht="38.25" customHeight="1">
      <c r="A15" s="71"/>
      <c r="B15" s="40" t="s">
        <v>3</v>
      </c>
      <c r="C15" s="41"/>
      <c r="D15" s="13">
        <f>ROUND(D13*D14,2)</f>
        <v>102.16</v>
      </c>
      <c r="E15" s="13">
        <f>ROUND(E13*E14,2)</f>
        <v>102.16</v>
      </c>
      <c r="F15" s="14"/>
    </row>
    <row r="16" spans="1:7" s="3" customFormat="1" ht="60" customHeight="1">
      <c r="A16" s="71" t="s">
        <v>35</v>
      </c>
      <c r="B16" s="40" t="s">
        <v>37</v>
      </c>
      <c r="C16" s="41"/>
      <c r="D16" s="12">
        <v>3.993</v>
      </c>
      <c r="E16" s="12">
        <v>3.993</v>
      </c>
      <c r="F16" s="10" t="s">
        <v>50</v>
      </c>
      <c r="G16" s="11"/>
    </row>
    <row r="17" spans="1:7" s="3" customFormat="1" ht="55.5" customHeight="1">
      <c r="A17" s="71"/>
      <c r="B17" s="40" t="s">
        <v>4</v>
      </c>
      <c r="C17" s="41"/>
      <c r="D17" s="12">
        <v>46.31</v>
      </c>
      <c r="E17" s="12">
        <v>46.31</v>
      </c>
      <c r="F17" s="10" t="s">
        <v>63</v>
      </c>
      <c r="G17" s="25"/>
    </row>
    <row r="18" spans="1:6" s="3" customFormat="1" ht="38.25" customHeight="1">
      <c r="A18" s="71"/>
      <c r="B18" s="40" t="s">
        <v>3</v>
      </c>
      <c r="C18" s="41"/>
      <c r="D18" s="13">
        <f>ROUND(D16*D17,2)</f>
        <v>184.92</v>
      </c>
      <c r="E18" s="13">
        <f>ROUND(E16*E17,2)</f>
        <v>184.92</v>
      </c>
      <c r="F18" s="14"/>
    </row>
    <row r="19" spans="1:6" s="3" customFormat="1" ht="38.25" customHeight="1">
      <c r="A19" s="57" t="s">
        <v>46</v>
      </c>
      <c r="B19" s="40" t="s">
        <v>37</v>
      </c>
      <c r="C19" s="41"/>
      <c r="D19" s="22">
        <v>1.616</v>
      </c>
      <c r="E19" s="22">
        <v>1.616</v>
      </c>
      <c r="F19" s="10" t="s">
        <v>49</v>
      </c>
    </row>
    <row r="20" spans="1:6" s="3" customFormat="1" ht="38.25" customHeight="1">
      <c r="A20" s="72"/>
      <c r="B20" s="40" t="s">
        <v>40</v>
      </c>
      <c r="C20" s="41"/>
      <c r="D20" s="12">
        <v>0.18</v>
      </c>
      <c r="E20" s="12">
        <v>0.18</v>
      </c>
      <c r="F20" s="8" t="s">
        <v>36</v>
      </c>
    </row>
    <row r="21" spans="1:9" s="3" customFormat="1" ht="49.5" customHeight="1">
      <c r="A21" s="72"/>
      <c r="B21" s="40" t="s">
        <v>41</v>
      </c>
      <c r="C21" s="41"/>
      <c r="D21" s="38">
        <v>1941.4</v>
      </c>
      <c r="E21" s="38">
        <v>1984.62</v>
      </c>
      <c r="F21" s="8" t="s">
        <v>70</v>
      </c>
      <c r="H21" s="21"/>
      <c r="I21" s="19"/>
    </row>
    <row r="22" spans="1:6" s="3" customFormat="1" ht="38.25" customHeight="1">
      <c r="A22" s="58"/>
      <c r="B22" s="40" t="s">
        <v>3</v>
      </c>
      <c r="C22" s="41"/>
      <c r="D22" s="13">
        <f>ROUND((D20*D21+D14)*D19,2)</f>
        <v>634.17</v>
      </c>
      <c r="E22" s="13">
        <f>ROUND((E20*E21+E14)*E19,2)</f>
        <v>646.74</v>
      </c>
      <c r="F22" s="14"/>
    </row>
    <row r="23" spans="1:6" s="3" customFormat="1" ht="51" customHeight="1">
      <c r="A23" s="31" t="s">
        <v>45</v>
      </c>
      <c r="B23" s="40" t="s">
        <v>38</v>
      </c>
      <c r="C23" s="41"/>
      <c r="D23" s="32">
        <v>1581.84</v>
      </c>
      <c r="E23" s="33">
        <v>1618.51</v>
      </c>
      <c r="F23" s="8" t="s">
        <v>68</v>
      </c>
    </row>
    <row r="24" spans="1:6" s="3" customFormat="1" ht="19.5" customHeight="1">
      <c r="A24" s="57" t="s">
        <v>6</v>
      </c>
      <c r="B24" s="43" t="s">
        <v>7</v>
      </c>
      <c r="C24" s="15" t="s">
        <v>13</v>
      </c>
      <c r="D24" s="39">
        <v>192</v>
      </c>
      <c r="E24" s="39">
        <v>192</v>
      </c>
      <c r="F24" s="73" t="s">
        <v>42</v>
      </c>
    </row>
    <row r="25" spans="1:6" s="3" customFormat="1" ht="19.5" customHeight="1">
      <c r="A25" s="72"/>
      <c r="B25" s="74"/>
      <c r="C25" s="15" t="s">
        <v>9</v>
      </c>
      <c r="D25" s="39">
        <v>119</v>
      </c>
      <c r="E25" s="39">
        <v>119</v>
      </c>
      <c r="F25" s="73"/>
    </row>
    <row r="26" spans="1:6" s="3" customFormat="1" ht="19.5" customHeight="1">
      <c r="A26" s="72"/>
      <c r="B26" s="74"/>
      <c r="C26" s="15" t="s">
        <v>10</v>
      </c>
      <c r="D26" s="39">
        <v>92</v>
      </c>
      <c r="E26" s="39">
        <v>92</v>
      </c>
      <c r="F26" s="73"/>
    </row>
    <row r="27" spans="1:6" s="3" customFormat="1" ht="19.5" customHeight="1">
      <c r="A27" s="72"/>
      <c r="B27" s="74"/>
      <c r="C27" s="15" t="s">
        <v>11</v>
      </c>
      <c r="D27" s="39">
        <v>75</v>
      </c>
      <c r="E27" s="39">
        <v>75</v>
      </c>
      <c r="F27" s="73"/>
    </row>
    <row r="28" spans="1:6" s="3" customFormat="1" ht="19.5" customHeight="1">
      <c r="A28" s="72"/>
      <c r="B28" s="44"/>
      <c r="C28" s="15" t="s">
        <v>12</v>
      </c>
      <c r="D28" s="39">
        <v>65</v>
      </c>
      <c r="E28" s="39">
        <v>65</v>
      </c>
      <c r="F28" s="73"/>
    </row>
    <row r="29" spans="1:6" s="3" customFormat="1" ht="46.5" customHeight="1">
      <c r="A29" s="72"/>
      <c r="B29" s="40" t="s">
        <v>48</v>
      </c>
      <c r="C29" s="41"/>
      <c r="D29" s="12">
        <v>2</v>
      </c>
      <c r="E29" s="12">
        <v>2.1</v>
      </c>
      <c r="F29" s="10" t="s">
        <v>66</v>
      </c>
    </row>
    <row r="30" spans="1:6" s="3" customFormat="1" ht="19.5" customHeight="1">
      <c r="A30" s="72"/>
      <c r="B30" s="43" t="s">
        <v>3</v>
      </c>
      <c r="C30" s="15" t="s">
        <v>13</v>
      </c>
      <c r="D30" s="13">
        <f>D24*D29</f>
        <v>384</v>
      </c>
      <c r="E30" s="13">
        <f>E24*E29</f>
        <v>403.20000000000005</v>
      </c>
      <c r="F30" s="14"/>
    </row>
    <row r="31" spans="1:6" s="3" customFormat="1" ht="19.5" customHeight="1">
      <c r="A31" s="72"/>
      <c r="B31" s="74"/>
      <c r="C31" s="15" t="s">
        <v>9</v>
      </c>
      <c r="D31" s="13">
        <f>D25*D29</f>
        <v>238</v>
      </c>
      <c r="E31" s="13">
        <f>E25*E29</f>
        <v>249.9</v>
      </c>
      <c r="F31" s="14"/>
    </row>
    <row r="32" spans="1:6" s="3" customFormat="1" ht="19.5" customHeight="1">
      <c r="A32" s="72"/>
      <c r="B32" s="74"/>
      <c r="C32" s="15" t="s">
        <v>10</v>
      </c>
      <c r="D32" s="13">
        <f>D26*D29</f>
        <v>184</v>
      </c>
      <c r="E32" s="13">
        <f>E26*E29</f>
        <v>193.20000000000002</v>
      </c>
      <c r="F32" s="14"/>
    </row>
    <row r="33" spans="1:6" s="3" customFormat="1" ht="19.5" customHeight="1">
      <c r="A33" s="72"/>
      <c r="B33" s="74"/>
      <c r="C33" s="15" t="s">
        <v>11</v>
      </c>
      <c r="D33" s="13">
        <f>D27*D29</f>
        <v>150</v>
      </c>
      <c r="E33" s="13">
        <f>E27*E29</f>
        <v>157.5</v>
      </c>
      <c r="F33" s="14"/>
    </row>
    <row r="34" spans="1:6" s="3" customFormat="1" ht="19.5" customHeight="1">
      <c r="A34" s="72"/>
      <c r="B34" s="44"/>
      <c r="C34" s="15" t="s">
        <v>12</v>
      </c>
      <c r="D34" s="13">
        <f>D28*D29</f>
        <v>130</v>
      </c>
      <c r="E34" s="13">
        <f>E28*E29</f>
        <v>136.5</v>
      </c>
      <c r="F34" s="14"/>
    </row>
    <row r="35" spans="1:6" s="3" customFormat="1" ht="48" customHeight="1">
      <c r="A35" s="72"/>
      <c r="B35" s="40" t="s">
        <v>47</v>
      </c>
      <c r="C35" s="41"/>
      <c r="D35" s="13">
        <v>3.12</v>
      </c>
      <c r="E35" s="13">
        <v>3.28</v>
      </c>
      <c r="F35" s="10" t="s">
        <v>66</v>
      </c>
    </row>
    <row r="36" spans="1:6" s="3" customFormat="1" ht="19.5" customHeight="1">
      <c r="A36" s="72"/>
      <c r="B36" s="43" t="s">
        <v>3</v>
      </c>
      <c r="C36" s="15" t="s">
        <v>13</v>
      </c>
      <c r="D36" s="13">
        <f>D24*D35</f>
        <v>599.04</v>
      </c>
      <c r="E36" s="13">
        <f>E24*E35</f>
        <v>629.76</v>
      </c>
      <c r="F36" s="14"/>
    </row>
    <row r="37" spans="1:6" s="3" customFormat="1" ht="19.5" customHeight="1">
      <c r="A37" s="72"/>
      <c r="B37" s="74"/>
      <c r="C37" s="15" t="s">
        <v>9</v>
      </c>
      <c r="D37" s="13">
        <f>D25*D35</f>
        <v>371.28000000000003</v>
      </c>
      <c r="E37" s="13">
        <f>E25*E35</f>
        <v>390.32</v>
      </c>
      <c r="F37" s="14"/>
    </row>
    <row r="38" spans="1:6" s="3" customFormat="1" ht="19.5" customHeight="1">
      <c r="A38" s="72"/>
      <c r="B38" s="74"/>
      <c r="C38" s="15" t="s">
        <v>10</v>
      </c>
      <c r="D38" s="13">
        <f>D26*D35</f>
        <v>287.04</v>
      </c>
      <c r="E38" s="13">
        <f>E26*E35</f>
        <v>301.76</v>
      </c>
      <c r="F38" s="14"/>
    </row>
    <row r="39" spans="1:6" s="3" customFormat="1" ht="19.5" customHeight="1">
      <c r="A39" s="72"/>
      <c r="B39" s="74"/>
      <c r="C39" s="15" t="s">
        <v>11</v>
      </c>
      <c r="D39" s="13">
        <f>D27*D35</f>
        <v>234</v>
      </c>
      <c r="E39" s="13">
        <f>E27*E35</f>
        <v>245.99999999999997</v>
      </c>
      <c r="F39" s="14"/>
    </row>
    <row r="40" spans="1:6" s="3" customFormat="1" ht="19.5" customHeight="1">
      <c r="A40" s="58"/>
      <c r="B40" s="44"/>
      <c r="C40" s="15" t="s">
        <v>12</v>
      </c>
      <c r="D40" s="13">
        <f>D28*D35</f>
        <v>202.8</v>
      </c>
      <c r="E40" s="13">
        <f>E28*E35</f>
        <v>213.2</v>
      </c>
      <c r="F40" s="14" t="s">
        <v>14</v>
      </c>
    </row>
    <row r="41" spans="1:6" s="3" customFormat="1" ht="38.25" customHeight="1">
      <c r="A41" s="31" t="s">
        <v>5</v>
      </c>
      <c r="B41" s="40" t="s">
        <v>4</v>
      </c>
      <c r="C41" s="41"/>
      <c r="D41" s="24">
        <v>6.3</v>
      </c>
      <c r="E41" s="24">
        <v>6.3</v>
      </c>
      <c r="F41" s="10" t="s">
        <v>59</v>
      </c>
    </row>
    <row r="42" spans="1:6" s="3" customFormat="1" ht="16.5" hidden="1">
      <c r="A42" s="5"/>
      <c r="B42" s="6"/>
      <c r="C42" s="6"/>
      <c r="D42" s="6"/>
      <c r="E42" s="16"/>
      <c r="F42" s="5"/>
    </row>
    <row r="43" s="3" customFormat="1" ht="16.5" hidden="1"/>
    <row r="44" spans="1:6" s="3" customFormat="1" ht="31.5" customHeight="1" hidden="1">
      <c r="A44" s="59" t="s">
        <v>28</v>
      </c>
      <c r="B44" s="60"/>
      <c r="C44" s="60"/>
      <c r="D44" s="60"/>
      <c r="E44" s="60"/>
      <c r="F44" s="60"/>
    </row>
    <row r="45" spans="1:6" s="3" customFormat="1" ht="106.5" customHeight="1" hidden="1">
      <c r="A45" s="47" t="s">
        <v>8</v>
      </c>
      <c r="B45" s="49" t="s">
        <v>32</v>
      </c>
      <c r="C45" s="50"/>
      <c r="D45" s="28"/>
      <c r="E45" s="51" t="s">
        <v>2</v>
      </c>
      <c r="F45" s="53" t="s">
        <v>16</v>
      </c>
    </row>
    <row r="46" spans="1:6" s="3" customFormat="1" ht="24" customHeight="1" hidden="1">
      <c r="A46" s="48"/>
      <c r="B46" s="55" t="s">
        <v>33</v>
      </c>
      <c r="C46" s="56"/>
      <c r="D46" s="29"/>
      <c r="E46" s="52"/>
      <c r="F46" s="54"/>
    </row>
    <row r="47" spans="1:6" s="3" customFormat="1" ht="99" hidden="1">
      <c r="A47" s="8" t="s">
        <v>18</v>
      </c>
      <c r="B47" s="40" t="s">
        <v>3</v>
      </c>
      <c r="C47" s="41"/>
      <c r="D47" s="26"/>
      <c r="E47" s="13">
        <v>31.42</v>
      </c>
      <c r="F47" s="8" t="s">
        <v>17</v>
      </c>
    </row>
    <row r="48" spans="1:6" s="3" customFormat="1" ht="99" hidden="1">
      <c r="A48" s="8" t="s">
        <v>19</v>
      </c>
      <c r="B48" s="40" t="s">
        <v>3</v>
      </c>
      <c r="C48" s="41"/>
      <c r="D48" s="26"/>
      <c r="E48" s="13">
        <v>31.42</v>
      </c>
      <c r="F48" s="8" t="s">
        <v>20</v>
      </c>
    </row>
    <row r="49" spans="1:6" s="3" customFormat="1" ht="115.5" hidden="1">
      <c r="A49" s="8" t="s">
        <v>21</v>
      </c>
      <c r="B49" s="40" t="s">
        <v>3</v>
      </c>
      <c r="C49" s="41"/>
      <c r="D49" s="26"/>
      <c r="E49" s="9">
        <v>144.9</v>
      </c>
      <c r="F49" s="8" t="s">
        <v>22</v>
      </c>
    </row>
    <row r="50" spans="1:6" s="3" customFormat="1" ht="99" hidden="1">
      <c r="A50" s="8" t="s">
        <v>23</v>
      </c>
      <c r="B50" s="40" t="s">
        <v>3</v>
      </c>
      <c r="C50" s="41"/>
      <c r="D50" s="26"/>
      <c r="E50" s="13">
        <v>31.42</v>
      </c>
      <c r="F50" s="8" t="s">
        <v>24</v>
      </c>
    </row>
    <row r="51" spans="1:6" s="3" customFormat="1" ht="31.5" customHeight="1" hidden="1">
      <c r="A51" s="43" t="s">
        <v>25</v>
      </c>
      <c r="B51" s="45" t="s">
        <v>27</v>
      </c>
      <c r="C51" s="46"/>
      <c r="D51" s="27"/>
      <c r="E51" s="13">
        <f>ROUND(1699/6,0)</f>
        <v>283</v>
      </c>
      <c r="F51" s="43" t="s">
        <v>26</v>
      </c>
    </row>
    <row r="52" spans="1:6" s="3" customFormat="1" ht="63" customHeight="1" hidden="1">
      <c r="A52" s="44"/>
      <c r="B52" s="45" t="s">
        <v>3</v>
      </c>
      <c r="C52" s="46"/>
      <c r="D52" s="27"/>
      <c r="E52" s="13">
        <f>ROUND(48910/E51,2)</f>
        <v>172.83</v>
      </c>
      <c r="F52" s="44"/>
    </row>
    <row r="53" spans="1:6" s="3" customFormat="1" ht="99" hidden="1">
      <c r="A53" s="8" t="s">
        <v>29</v>
      </c>
      <c r="B53" s="40" t="s">
        <v>3</v>
      </c>
      <c r="C53" s="41"/>
      <c r="D53" s="26"/>
      <c r="E53" s="13">
        <v>31.42</v>
      </c>
      <c r="F53" s="8" t="s">
        <v>24</v>
      </c>
    </row>
    <row r="54" s="3" customFormat="1" ht="16.5"/>
    <row r="55" spans="1:6" s="3" customFormat="1" ht="16.5">
      <c r="A55" s="42" t="s">
        <v>43</v>
      </c>
      <c r="B55" s="42"/>
      <c r="C55" s="42"/>
      <c r="D55" s="42"/>
      <c r="E55" s="42"/>
      <c r="F55" s="42"/>
    </row>
    <row r="56" spans="1:6" s="3" customFormat="1" ht="18" customHeight="1">
      <c r="A56" s="42"/>
      <c r="B56" s="42"/>
      <c r="C56" s="42"/>
      <c r="D56" s="42"/>
      <c r="E56" s="42"/>
      <c r="F56" s="42"/>
    </row>
    <row r="57" spans="1:6" s="3" customFormat="1" ht="16.5">
      <c r="A57" s="42" t="s">
        <v>44</v>
      </c>
      <c r="B57" s="42"/>
      <c r="C57" s="42"/>
      <c r="D57" s="42"/>
      <c r="E57" s="42"/>
      <c r="F57" s="42"/>
    </row>
    <row r="58" spans="1:6" s="3" customFormat="1" ht="34.5" customHeight="1">
      <c r="A58" s="42"/>
      <c r="B58" s="42"/>
      <c r="C58" s="42"/>
      <c r="D58" s="42"/>
      <c r="E58" s="42"/>
      <c r="F58" s="42"/>
    </row>
  </sheetData>
  <sheetProtection/>
  <mergeCells count="55">
    <mergeCell ref="F6:F7"/>
    <mergeCell ref="B13:C13"/>
    <mergeCell ref="B7:C7"/>
    <mergeCell ref="A10:A12"/>
    <mergeCell ref="B10:C10"/>
    <mergeCell ref="B11:C11"/>
    <mergeCell ref="B6:C6"/>
    <mergeCell ref="B18:C18"/>
    <mergeCell ref="B22:C22"/>
    <mergeCell ref="A5:G5"/>
    <mergeCell ref="A6:A7"/>
    <mergeCell ref="B20:C20"/>
    <mergeCell ref="A13:A15"/>
    <mergeCell ref="E8:E9"/>
    <mergeCell ref="D6:E6"/>
    <mergeCell ref="D8:D9"/>
    <mergeCell ref="F8:F9"/>
    <mergeCell ref="B35:C35"/>
    <mergeCell ref="B47:C47"/>
    <mergeCell ref="B8:C8"/>
    <mergeCell ref="B24:B28"/>
    <mergeCell ref="B9:C9"/>
    <mergeCell ref="B12:C12"/>
    <mergeCell ref="B19:C19"/>
    <mergeCell ref="B14:C14"/>
    <mergeCell ref="B29:C29"/>
    <mergeCell ref="B23:C23"/>
    <mergeCell ref="B17:C17"/>
    <mergeCell ref="B21:C21"/>
    <mergeCell ref="B16:C16"/>
    <mergeCell ref="A55:F56"/>
    <mergeCell ref="F45:F46"/>
    <mergeCell ref="B41:C41"/>
    <mergeCell ref="F24:F28"/>
    <mergeCell ref="A24:A40"/>
    <mergeCell ref="B36:B40"/>
    <mergeCell ref="B30:B34"/>
    <mergeCell ref="A57:F58"/>
    <mergeCell ref="B48:C48"/>
    <mergeCell ref="B49:C49"/>
    <mergeCell ref="B50:C50"/>
    <mergeCell ref="A51:A52"/>
    <mergeCell ref="B52:C52"/>
    <mergeCell ref="B51:C51"/>
    <mergeCell ref="F51:F52"/>
    <mergeCell ref="A4:F4"/>
    <mergeCell ref="B53:C53"/>
    <mergeCell ref="A16:A18"/>
    <mergeCell ref="A44:F44"/>
    <mergeCell ref="E45:E46"/>
    <mergeCell ref="A45:A46"/>
    <mergeCell ref="A19:A22"/>
    <mergeCell ref="B46:C46"/>
    <mergeCell ref="B15:C15"/>
    <mergeCell ref="B45:C45"/>
  </mergeCells>
  <printOptions/>
  <pageMargins left="0.3937007874015748" right="1.1811023622047245" top="0.3937007874015748" bottom="0.3937007874015748" header="0.31496062992125984" footer="0.15748031496062992"/>
  <pageSetup fitToHeight="0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2021-06-10T10:06:29Z</cp:lastPrinted>
  <dcterms:created xsi:type="dcterms:W3CDTF">2010-10-07T17:48:12Z</dcterms:created>
  <dcterms:modified xsi:type="dcterms:W3CDTF">2021-08-25T10:25:42Z</dcterms:modified>
  <cp:category/>
  <cp:version/>
  <cp:contentType/>
  <cp:contentStatus/>
</cp:coreProperties>
</file>